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835C3197-59D8-4DC4-9907-6B61099E3F8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2" i="3" l="1"/>
  <c r="V51" i="3"/>
  <c r="S54" i="3"/>
  <c r="V54" i="3" s="1"/>
  <c r="S52" i="3"/>
  <c r="S51" i="3"/>
  <c r="M54" i="3"/>
  <c r="M52" i="3"/>
  <c r="M51" i="3"/>
  <c r="G50" i="3"/>
  <c r="G51" i="3"/>
  <c r="G52" i="3"/>
  <c r="G53" i="3"/>
  <c r="G54" i="3"/>
  <c r="S37" i="3"/>
  <c r="S36" i="3"/>
  <c r="S35" i="3"/>
  <c r="S34" i="3"/>
  <c r="S33" i="3"/>
  <c r="S32" i="3"/>
  <c r="S31" i="3"/>
  <c r="S30" i="3"/>
  <c r="S29" i="3"/>
  <c r="S28" i="3"/>
  <c r="S23" i="3"/>
  <c r="S22" i="3"/>
  <c r="S21" i="3"/>
  <c r="S20" i="3"/>
  <c r="S19" i="3"/>
  <c r="S18" i="3"/>
  <c r="S17" i="3"/>
  <c r="S16" i="3"/>
  <c r="S15" i="3"/>
  <c r="M38" i="3"/>
  <c r="M37" i="3"/>
  <c r="M36" i="3"/>
  <c r="M35" i="3"/>
  <c r="M34" i="3"/>
  <c r="M33" i="3"/>
  <c r="M32" i="3"/>
  <c r="M31" i="3"/>
  <c r="M30" i="3"/>
  <c r="M29" i="3"/>
  <c r="M28" i="3"/>
  <c r="M23" i="3" l="1"/>
  <c r="M22" i="3"/>
  <c r="M21" i="3"/>
  <c r="M20" i="3"/>
  <c r="M19" i="3"/>
  <c r="M18" i="3"/>
  <c r="M17" i="3"/>
  <c r="M16" i="3"/>
  <c r="M15" i="3"/>
  <c r="E39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T39" i="3"/>
  <c r="R39" i="3"/>
  <c r="Q39" i="3"/>
  <c r="P39" i="3"/>
  <c r="U38" i="3"/>
  <c r="U37" i="3"/>
  <c r="U36" i="3"/>
  <c r="U35" i="3"/>
  <c r="U34" i="3"/>
  <c r="U33" i="3"/>
  <c r="U32" i="3"/>
  <c r="U31" i="3"/>
  <c r="U30" i="3"/>
  <c r="U29" i="3"/>
  <c r="U28" i="3"/>
  <c r="U23" i="3"/>
  <c r="U22" i="3"/>
  <c r="U21" i="3"/>
  <c r="U20" i="3"/>
  <c r="U19" i="3"/>
  <c r="U18" i="3"/>
  <c r="U17" i="3"/>
  <c r="U16" i="3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N39" i="3" l="1"/>
  <c r="L39" i="3"/>
  <c r="K39" i="3"/>
  <c r="O34" i="3"/>
  <c r="AB34" i="3" s="1"/>
  <c r="J39" i="3"/>
  <c r="O23" i="3"/>
  <c r="AB23" i="3" s="1"/>
  <c r="O22" i="3"/>
  <c r="AB22" i="3" s="1"/>
  <c r="O21" i="3"/>
  <c r="AB21" i="3" s="1"/>
  <c r="O20" i="3"/>
  <c r="AB20" i="3" s="1"/>
  <c r="O19" i="3"/>
  <c r="AB19" i="3" s="1"/>
  <c r="O18" i="3"/>
  <c r="AB18" i="3" s="1"/>
  <c r="O17" i="3"/>
  <c r="AB17" i="3" s="1"/>
  <c r="O16" i="3"/>
  <c r="AB16" i="3" s="1"/>
  <c r="O15" i="3"/>
  <c r="F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<sst xmlns="http://schemas.openxmlformats.org/spreadsheetml/2006/main" count="211" uniqueCount="111">
  <si>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</si>
  <si>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</si>
  <si>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</si>
  <si>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</si>
  <si>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</si>
  <si>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</si>
  <si>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</si>
  <si>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</si>
  <si>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</si>
  <si>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</si>
  <si>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</si>
  <si>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</si>
  <si>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</si>
  <si>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</si>
  <si>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</si>
  <si>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</si>
  <si>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</si>
  <si>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</si>
  <si>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</si>
  <si>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</si>
  <si>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</si>
  <si>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</si>
  <si>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</si>
  <si>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</si>
  <si>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</si>
  <si>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</si>
  <si>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</si>
  <si>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</si>
  <si>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</si>
  <si>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</si>
  <si>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</si>
  <si>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</si>
  <si>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</si>
  <si>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</si>
  <si>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</si>
  <si>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</si>
  <si>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</si>
  <si>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</si>
  <si>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</si>
  <si>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</si>
  <si>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</si>
  <si>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</si>
  <si>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</si>
  <si>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</si>
  <si>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</si>
  <si>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</si>
  <si>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</si>
  <si>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</si>
  <si>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</si>
  <si>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</si>
  <si>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</si>
  <si>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</si>
  <si>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</si>
  <si>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</si>
  <si>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</si>
  <si>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</si>
  <si>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</si>
  <si>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</si>
  <si>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</si>
  <si>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</si>
  <si>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</si>
  <si>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</si>
  <si>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</si>
  <si>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</si>
  <si>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</si>
  <si>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</si>
  <si>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</si>
  <si>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</si>
  <si>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</si>
  <si>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</si>
  <si>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</si>
  <si>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</si>
  <si>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</si>
  <si>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</si>
  <si>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</si>
  <si>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</si>
  <si>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</si>
  <si>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</si>
  <si>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</si>
  <si>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</si>
  <si>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</si>
  <si>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</si>
  <si>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</si>
  <si>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</si>
  <si>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</si>
  <si>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</si>
  <si>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</si>
  <si>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</si>
  <si>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</si>
  <si>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</si>
  <si>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</si>
  <si>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</si>
  <si>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</si>
  <si>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</si>
  <si>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</si>
  <si>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</si>
  <si>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</si>
  <si>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</si>
  <si>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</si>
  <si>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</si>
  <si>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</si>
  <si>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</si>
  <si>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</si>
  <si>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</si>
  <si>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</si>
  <si>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</si>
  <si>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Základní škola Chomutov, Akademika Heyrovského 4539</t>
  </si>
  <si>
    <t>Chomutov, Akademika Heyrovského 4539</t>
  </si>
  <si>
    <t>Alena Bažantová</t>
  </si>
  <si>
    <t>Mgr. Miloš Zelenka</t>
  </si>
  <si>
    <t>Byly sníženy rozpočty v provozním příspěvku zřizovatele a účelový příspěvek  o úpravu energií a o snížení částek na akce /ÚZ/.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</si>
</sst>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1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0" borderId="40" xfId="0" applyNumberFormat="1" applyBorder="1" applyProtection="1">
      <protection locked="0"/>
    </xf>
    <xf numFmtId="164" fontId="0" fillId="11" borderId="49" xfId="0" applyNumberFormat="1" applyFill="1" applyBorder="1" applyAlignment="1" applyProtection="1">
      <alignment horizontal="right"/>
    </xf>
    <xf numFmtId="164" fontId="0" fillId="0" borderId="1" xfId="0" applyNumberFormat="1" applyBorder="1" applyAlignment="1" applyProtection="1">
      <alignment horizontal="right"/>
      <protection locked="0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11" borderId="44" xfId="0" applyNumberFormat="1" applyFill="1" applyBorder="1" applyAlignment="1" applyProtection="1">
      <alignment horizontal="right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view="pageBreakPreview" topLeftCell="D3" zoomScale="80" zoomScaleNormal="80" zoomScaleSheetLayoutView="80" workbookViewId="0">
      <selection activeCell="C91" sqref="C9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100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5" t="s">
        <v>106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46789758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6" t="s">
        <v>107</v>
      </c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18" t="s">
        <v>37</v>
      </c>
      <c r="C10" s="211" t="s">
        <v>38</v>
      </c>
      <c r="D10" s="191" t="s">
        <v>101</v>
      </c>
      <c r="E10" s="192"/>
      <c r="F10" s="192"/>
      <c r="G10" s="192"/>
      <c r="H10" s="192"/>
      <c r="I10" s="193"/>
      <c r="J10" s="191" t="s">
        <v>102</v>
      </c>
      <c r="K10" s="192"/>
      <c r="L10" s="192"/>
      <c r="M10" s="192"/>
      <c r="N10" s="192"/>
      <c r="O10" s="193"/>
      <c r="P10" s="191" t="s">
        <v>103</v>
      </c>
      <c r="Q10" s="192"/>
      <c r="R10" s="192"/>
      <c r="S10" s="192"/>
      <c r="T10" s="192"/>
      <c r="U10" s="193"/>
      <c r="V10" s="191" t="s">
        <v>104</v>
      </c>
      <c r="W10" s="192"/>
      <c r="X10" s="192"/>
      <c r="Y10" s="192"/>
      <c r="Z10" s="192"/>
      <c r="AA10" s="193"/>
      <c r="AB10" s="174" t="s">
        <v>105</v>
      </c>
      <c r="AC10" s="4"/>
      <c r="AD10" s="4"/>
    </row>
    <row r="11" spans="1:30" ht="30.75" customHeight="1" thickBot="1" x14ac:dyDescent="0.3">
      <c r="A11" s="5"/>
      <c r="B11" s="219"/>
      <c r="C11" s="212"/>
      <c r="D11" s="177" t="s">
        <v>39</v>
      </c>
      <c r="E11" s="178"/>
      <c r="F11" s="178"/>
      <c r="G11" s="179"/>
      <c r="H11" s="9" t="s">
        <v>40</v>
      </c>
      <c r="I11" s="9" t="s">
        <v>61</v>
      </c>
      <c r="J11" s="177" t="s">
        <v>39</v>
      </c>
      <c r="K11" s="178"/>
      <c r="L11" s="178"/>
      <c r="M11" s="179"/>
      <c r="N11" s="9" t="s">
        <v>40</v>
      </c>
      <c r="O11" s="9" t="s">
        <v>61</v>
      </c>
      <c r="P11" s="177" t="s">
        <v>39</v>
      </c>
      <c r="Q11" s="178"/>
      <c r="R11" s="178"/>
      <c r="S11" s="179"/>
      <c r="T11" s="9" t="s">
        <v>40</v>
      </c>
      <c r="U11" s="9" t="s">
        <v>61</v>
      </c>
      <c r="V11" s="177" t="s">
        <v>39</v>
      </c>
      <c r="W11" s="178"/>
      <c r="X11" s="178"/>
      <c r="Y11" s="179"/>
      <c r="Z11" s="9" t="s">
        <v>40</v>
      </c>
      <c r="AA11" s="9" t="s">
        <v>61</v>
      </c>
      <c r="AB11" s="175"/>
      <c r="AC11" s="4"/>
      <c r="AD11" s="4"/>
    </row>
    <row r="12" spans="1:30" ht="15.75" customHeight="1" thickBot="1" x14ac:dyDescent="0.3">
      <c r="A12" s="5"/>
      <c r="B12" s="219"/>
      <c r="C12" s="213"/>
      <c r="D12" s="180" t="s">
        <v>62</v>
      </c>
      <c r="E12" s="181"/>
      <c r="F12" s="181"/>
      <c r="G12" s="181"/>
      <c r="H12" s="181"/>
      <c r="I12" s="182"/>
      <c r="J12" s="180" t="s">
        <v>62</v>
      </c>
      <c r="K12" s="181"/>
      <c r="L12" s="181"/>
      <c r="M12" s="181"/>
      <c r="N12" s="181"/>
      <c r="O12" s="182"/>
      <c r="P12" s="180" t="s">
        <v>62</v>
      </c>
      <c r="Q12" s="181"/>
      <c r="R12" s="181"/>
      <c r="S12" s="181"/>
      <c r="T12" s="181"/>
      <c r="U12" s="182"/>
      <c r="V12" s="180" t="s">
        <v>62</v>
      </c>
      <c r="W12" s="181"/>
      <c r="X12" s="181"/>
      <c r="Y12" s="181"/>
      <c r="Z12" s="181"/>
      <c r="AA12" s="182"/>
      <c r="AB12" s="175"/>
      <c r="AC12" s="4"/>
      <c r="AD12" s="4"/>
    </row>
    <row r="13" spans="1:30" ht="15.75" customHeight="1" thickBot="1" x14ac:dyDescent="0.3">
      <c r="A13" s="5"/>
      <c r="B13" s="220"/>
      <c r="C13" s="214"/>
      <c r="D13" s="183" t="s">
        <v>57</v>
      </c>
      <c r="E13" s="184"/>
      <c r="F13" s="184"/>
      <c r="G13" s="198" t="s">
        <v>63</v>
      </c>
      <c r="H13" s="200" t="s">
        <v>66</v>
      </c>
      <c r="I13" s="185" t="s">
        <v>62</v>
      </c>
      <c r="J13" s="183" t="s">
        <v>57</v>
      </c>
      <c r="K13" s="184"/>
      <c r="L13" s="184"/>
      <c r="M13" s="198" t="s">
        <v>63</v>
      </c>
      <c r="N13" s="200" t="s">
        <v>66</v>
      </c>
      <c r="O13" s="185" t="s">
        <v>62</v>
      </c>
      <c r="P13" s="183" t="s">
        <v>57</v>
      </c>
      <c r="Q13" s="184"/>
      <c r="R13" s="184"/>
      <c r="S13" s="198" t="s">
        <v>63</v>
      </c>
      <c r="T13" s="200" t="s">
        <v>66</v>
      </c>
      <c r="U13" s="185" t="s">
        <v>62</v>
      </c>
      <c r="V13" s="183" t="s">
        <v>57</v>
      </c>
      <c r="W13" s="184"/>
      <c r="X13" s="184"/>
      <c r="Y13" s="198" t="s">
        <v>63</v>
      </c>
      <c r="Z13" s="200" t="s">
        <v>66</v>
      </c>
      <c r="AA13" s="185" t="s">
        <v>62</v>
      </c>
      <c r="AB13" s="175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91</v>
      </c>
      <c r="F14" s="143" t="s">
        <v>59</v>
      </c>
      <c r="G14" s="199"/>
      <c r="H14" s="201"/>
      <c r="I14" s="186"/>
      <c r="J14" s="142" t="s">
        <v>58</v>
      </c>
      <c r="K14" s="143" t="s">
        <v>91</v>
      </c>
      <c r="L14" s="143" t="s">
        <v>59</v>
      </c>
      <c r="M14" s="199"/>
      <c r="N14" s="201"/>
      <c r="O14" s="186"/>
      <c r="P14" s="142" t="s">
        <v>58</v>
      </c>
      <c r="Q14" s="143" t="s">
        <v>91</v>
      </c>
      <c r="R14" s="143" t="s">
        <v>59</v>
      </c>
      <c r="S14" s="199"/>
      <c r="T14" s="201"/>
      <c r="U14" s="186"/>
      <c r="V14" s="142" t="s">
        <v>58</v>
      </c>
      <c r="W14" s="143" t="s">
        <v>91</v>
      </c>
      <c r="X14" s="143" t="s">
        <v>59</v>
      </c>
      <c r="Y14" s="199"/>
      <c r="Z14" s="201"/>
      <c r="AA14" s="186"/>
      <c r="AB14" s="176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1276</v>
      </c>
      <c r="G15" s="63">
        <f>SUM(D15:F15)</f>
        <v>1276</v>
      </c>
      <c r="H15" s="66">
        <v>0</v>
      </c>
      <c r="I15" s="14">
        <f>G15+H15</f>
        <v>1276</v>
      </c>
      <c r="J15" s="12"/>
      <c r="K15" s="13"/>
      <c r="L15" s="56">
        <v>2400</v>
      </c>
      <c r="M15" s="63">
        <f t="shared" ref="M15:M23" si="0">SUM(J15:L15)</f>
        <v>2400</v>
      </c>
      <c r="N15" s="66">
        <v>0</v>
      </c>
      <c r="O15" s="14">
        <f>M15+N15</f>
        <v>2400</v>
      </c>
      <c r="P15" s="12"/>
      <c r="Q15" s="13"/>
      <c r="R15" s="56">
        <v>1444.9</v>
      </c>
      <c r="S15" s="63">
        <f>SUM(P15:R15)</f>
        <v>1444.9</v>
      </c>
      <c r="T15" s="66">
        <v>0</v>
      </c>
      <c r="U15" s="14">
        <f>S15+T15</f>
        <v>1444.9</v>
      </c>
      <c r="V15" s="12"/>
      <c r="W15" s="13"/>
      <c r="X15" s="56">
        <v>2600</v>
      </c>
      <c r="Y15" s="63">
        <f>SUM(V15:X15)</f>
        <v>2600</v>
      </c>
      <c r="Z15" s="66">
        <v>0</v>
      </c>
      <c r="AA15" s="14">
        <f>Y15+Z15</f>
        <v>2600</v>
      </c>
      <c r="AB15" s="148">
        <f>(AA15/O15)</f>
        <v>1.0833333333333333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3959.4</v>
      </c>
      <c r="E16" s="16"/>
      <c r="F16" s="16"/>
      <c r="G16" s="64">
        <f t="shared" ref="G16:G23" si="1">SUM(D16:F16)</f>
        <v>3959.4</v>
      </c>
      <c r="H16" s="67"/>
      <c r="I16" s="14">
        <f t="shared" ref="I16:I23" si="2">G16+H16</f>
        <v>3959.4</v>
      </c>
      <c r="J16" s="57">
        <v>4473.7</v>
      </c>
      <c r="K16" s="16"/>
      <c r="L16" s="16"/>
      <c r="M16" s="64">
        <f t="shared" si="0"/>
        <v>4473.7</v>
      </c>
      <c r="N16" s="67"/>
      <c r="O16" s="14">
        <f t="shared" ref="O16:O20" si="3">M16+N16</f>
        <v>4473.7</v>
      </c>
      <c r="P16" s="57">
        <v>2238.6999999999998</v>
      </c>
      <c r="Q16" s="16"/>
      <c r="R16" s="16"/>
      <c r="S16" s="64">
        <f t="shared" ref="S16:S23" si="4">SUM(P16:R16)</f>
        <v>2238.6999999999998</v>
      </c>
      <c r="T16" s="67"/>
      <c r="U16" s="14">
        <f t="shared" ref="U16:U20" si="5">S16+T16</f>
        <v>2238.6999999999998</v>
      </c>
      <c r="V16" s="57">
        <v>5201.6000000000004</v>
      </c>
      <c r="W16" s="16"/>
      <c r="X16" s="16"/>
      <c r="Y16" s="64">
        <f t="shared" ref="Y16:Y23" si="6">SUM(V16:X16)</f>
        <v>5201.6000000000004</v>
      </c>
      <c r="Z16" s="67"/>
      <c r="AA16" s="14">
        <f t="shared" ref="AA16:AA20" si="7">Y16+Z16</f>
        <v>5201.6000000000004</v>
      </c>
      <c r="AB16" s="148">
        <f t="shared" ref="AB16:AB24" si="8">(AA16/O16)</f>
        <v>1.1627064845653488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v>372.5</v>
      </c>
      <c r="E17" s="17"/>
      <c r="F17" s="17"/>
      <c r="G17" s="64">
        <f t="shared" si="1"/>
        <v>372.5</v>
      </c>
      <c r="H17" s="68"/>
      <c r="I17" s="14">
        <f t="shared" si="2"/>
        <v>372.5</v>
      </c>
      <c r="J17" s="58">
        <v>1934.7</v>
      </c>
      <c r="K17" s="17"/>
      <c r="L17" s="17"/>
      <c r="M17" s="64">
        <f t="shared" si="0"/>
        <v>1934.7</v>
      </c>
      <c r="N17" s="68"/>
      <c r="O17" s="14">
        <f t="shared" si="3"/>
        <v>1934.7</v>
      </c>
      <c r="P17" s="58">
        <v>267.5</v>
      </c>
      <c r="Q17" s="17"/>
      <c r="R17" s="17"/>
      <c r="S17" s="64">
        <f t="shared" si="4"/>
        <v>267.5</v>
      </c>
      <c r="T17" s="68"/>
      <c r="U17" s="14">
        <f t="shared" si="5"/>
        <v>267.5</v>
      </c>
      <c r="V17" s="58">
        <v>259.10000000000002</v>
      </c>
      <c r="W17" s="17"/>
      <c r="X17" s="17"/>
      <c r="Y17" s="64">
        <f t="shared" si="6"/>
        <v>259.10000000000002</v>
      </c>
      <c r="Z17" s="68"/>
      <c r="AA17" s="14">
        <f t="shared" si="7"/>
        <v>259.10000000000002</v>
      </c>
      <c r="AB17" s="148">
        <f t="shared" si="8"/>
        <v>0.13392257197498322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39152</v>
      </c>
      <c r="F18" s="17"/>
      <c r="G18" s="64">
        <f t="shared" si="1"/>
        <v>39152</v>
      </c>
      <c r="H18" s="66"/>
      <c r="I18" s="14">
        <f t="shared" si="2"/>
        <v>39152</v>
      </c>
      <c r="J18" s="18"/>
      <c r="K18" s="59">
        <v>40535.800000000003</v>
      </c>
      <c r="L18" s="17"/>
      <c r="M18" s="64">
        <f t="shared" si="0"/>
        <v>40535.800000000003</v>
      </c>
      <c r="N18" s="66"/>
      <c r="O18" s="14">
        <f t="shared" si="3"/>
        <v>40535.800000000003</v>
      </c>
      <c r="P18" s="18"/>
      <c r="Q18" s="59">
        <v>20428.7</v>
      </c>
      <c r="R18" s="17"/>
      <c r="S18" s="64">
        <f t="shared" si="4"/>
        <v>20428.7</v>
      </c>
      <c r="T18" s="66"/>
      <c r="U18" s="14">
        <f t="shared" si="5"/>
        <v>20428.7</v>
      </c>
      <c r="V18" s="18"/>
      <c r="W18" s="59">
        <v>44589.3</v>
      </c>
      <c r="X18" s="17"/>
      <c r="Y18" s="64">
        <f t="shared" si="6"/>
        <v>44589.3</v>
      </c>
      <c r="Z18" s="66"/>
      <c r="AA18" s="14">
        <f t="shared" si="7"/>
        <v>44589.3</v>
      </c>
      <c r="AB18" s="148">
        <f t="shared" si="8"/>
        <v>1.0999980264358913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>
        <v>900.4</v>
      </c>
      <c r="E19" s="17"/>
      <c r="F19" s="60"/>
      <c r="G19" s="64">
        <f t="shared" si="1"/>
        <v>900.4</v>
      </c>
      <c r="H19" s="69"/>
      <c r="I19" s="14">
        <f t="shared" si="2"/>
        <v>900.4</v>
      </c>
      <c r="J19" s="19">
        <v>900.4</v>
      </c>
      <c r="K19" s="17"/>
      <c r="L19" s="60"/>
      <c r="M19" s="64">
        <f t="shared" si="0"/>
        <v>900.4</v>
      </c>
      <c r="N19" s="69"/>
      <c r="O19" s="14">
        <f t="shared" si="3"/>
        <v>900.4</v>
      </c>
      <c r="P19" s="19">
        <v>450.2</v>
      </c>
      <c r="Q19" s="17"/>
      <c r="R19" s="60"/>
      <c r="S19" s="64">
        <f t="shared" si="4"/>
        <v>450.2</v>
      </c>
      <c r="T19" s="69"/>
      <c r="U19" s="14">
        <f t="shared" si="5"/>
        <v>450.2</v>
      </c>
      <c r="V19" s="19">
        <v>900.4</v>
      </c>
      <c r="W19" s="17"/>
      <c r="X19" s="60"/>
      <c r="Y19" s="64">
        <f t="shared" si="6"/>
        <v>900.4</v>
      </c>
      <c r="Z19" s="69"/>
      <c r="AA19" s="14">
        <f t="shared" si="7"/>
        <v>900.4</v>
      </c>
      <c r="AB19" s="148">
        <f t="shared" si="8"/>
        <v>1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62" t="s">
        <v>88</v>
      </c>
      <c r="E20" s="16"/>
      <c r="F20" s="61">
        <v>620.4</v>
      </c>
      <c r="G20" s="64"/>
      <c r="H20" s="69"/>
      <c r="I20" s="14">
        <v>620.4</v>
      </c>
      <c r="J20" s="18"/>
      <c r="K20" s="16"/>
      <c r="L20" s="61">
        <v>100</v>
      </c>
      <c r="M20" s="64">
        <f t="shared" si="0"/>
        <v>100</v>
      </c>
      <c r="N20" s="69"/>
      <c r="O20" s="14">
        <f t="shared" si="3"/>
        <v>100</v>
      </c>
      <c r="P20" s="18"/>
      <c r="Q20" s="16"/>
      <c r="R20" s="61">
        <v>77.099999999999994</v>
      </c>
      <c r="S20" s="64">
        <f t="shared" si="4"/>
        <v>77.099999999999994</v>
      </c>
      <c r="T20" s="69"/>
      <c r="U20" s="14">
        <f t="shared" si="5"/>
        <v>77.099999999999994</v>
      </c>
      <c r="V20" s="18"/>
      <c r="W20" s="16"/>
      <c r="X20" s="61">
        <v>100</v>
      </c>
      <c r="Y20" s="64">
        <f t="shared" si="6"/>
        <v>100</v>
      </c>
      <c r="Z20" s="69"/>
      <c r="AA20" s="14">
        <f t="shared" si="7"/>
        <v>100</v>
      </c>
      <c r="AB20" s="148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62" t="s">
        <v>88</v>
      </c>
      <c r="E21" s="16"/>
      <c r="F21" s="163">
        <v>655.29999999999995</v>
      </c>
      <c r="G21" s="64">
        <f t="shared" si="1"/>
        <v>655.29999999999995</v>
      </c>
      <c r="H21" s="70">
        <v>213</v>
      </c>
      <c r="I21" s="14">
        <f>G21+H21</f>
        <v>868.3</v>
      </c>
      <c r="J21" s="18"/>
      <c r="K21" s="16"/>
      <c r="L21" s="61"/>
      <c r="M21" s="64">
        <f t="shared" si="0"/>
        <v>0</v>
      </c>
      <c r="N21" s="70">
        <v>280</v>
      </c>
      <c r="O21" s="14">
        <f>M21+N21</f>
        <v>280</v>
      </c>
      <c r="P21" s="18"/>
      <c r="Q21" s="16"/>
      <c r="R21" s="61">
        <v>331.6</v>
      </c>
      <c r="S21" s="64">
        <f t="shared" si="4"/>
        <v>331.6</v>
      </c>
      <c r="T21" s="70">
        <v>211.9</v>
      </c>
      <c r="U21" s="14">
        <f>S21+T21</f>
        <v>543.5</v>
      </c>
      <c r="V21" s="18"/>
      <c r="W21" s="16">
        <v>1000</v>
      </c>
      <c r="X21" s="61"/>
      <c r="Y21" s="64">
        <f t="shared" si="6"/>
        <v>1000</v>
      </c>
      <c r="Z21" s="70">
        <v>350</v>
      </c>
      <c r="AA21" s="14">
        <f>Y21+Z21</f>
        <v>1350</v>
      </c>
      <c r="AB21" s="148">
        <f t="shared" si="8"/>
        <v>4.8214285714285712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>
        <v>213</v>
      </c>
      <c r="I22" s="14">
        <f t="shared" si="2"/>
        <v>213</v>
      </c>
      <c r="J22" s="18"/>
      <c r="K22" s="16"/>
      <c r="L22" s="61"/>
      <c r="M22" s="64">
        <f t="shared" si="0"/>
        <v>0</v>
      </c>
      <c r="N22" s="70">
        <v>280</v>
      </c>
      <c r="O22" s="14">
        <f t="shared" ref="O22:O23" si="9">M22+N22</f>
        <v>280</v>
      </c>
      <c r="P22" s="18"/>
      <c r="Q22" s="16"/>
      <c r="R22" s="61"/>
      <c r="S22" s="64">
        <f t="shared" si="4"/>
        <v>0</v>
      </c>
      <c r="T22" s="70">
        <v>211.9</v>
      </c>
      <c r="U22" s="14">
        <f t="shared" ref="U22:U23" si="10">S22+T22</f>
        <v>211.9</v>
      </c>
      <c r="V22" s="18"/>
      <c r="W22" s="16"/>
      <c r="X22" s="61"/>
      <c r="Y22" s="64">
        <f t="shared" si="6"/>
        <v>0</v>
      </c>
      <c r="Z22" s="70">
        <v>350</v>
      </c>
      <c r="AA22" s="14">
        <f t="shared" ref="AA22:AA23" si="11">Y22+Z22</f>
        <v>350</v>
      </c>
      <c r="AB22" s="148">
        <f t="shared" si="8"/>
        <v>1.25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/>
      <c r="G23" s="65">
        <f t="shared" si="1"/>
        <v>0</v>
      </c>
      <c r="H23" s="71"/>
      <c r="I23" s="23">
        <f t="shared" si="2"/>
        <v>0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21"/>
      <c r="W23" s="166" t="s">
        <v>88</v>
      </c>
      <c r="X23" s="62"/>
      <c r="Y23" s="65">
        <f t="shared" si="6"/>
        <v>0</v>
      </c>
      <c r="Z23" s="71"/>
      <c r="AA23" s="23">
        <f t="shared" si="11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5232.2999999999993</v>
      </c>
      <c r="E24" s="27">
        <f>SUM(E15:E21)</f>
        <v>39152</v>
      </c>
      <c r="F24" s="27">
        <f>SUM(F15:F21)</f>
        <v>2551.6999999999998</v>
      </c>
      <c r="G24" s="28">
        <f>SUM(D24:F24)</f>
        <v>46936</v>
      </c>
      <c r="H24" s="29">
        <f>SUM(H15:H21)</f>
        <v>213</v>
      </c>
      <c r="I24" s="29">
        <f>SUM(I15:I21)</f>
        <v>47149.000000000007</v>
      </c>
      <c r="J24" s="26">
        <f>SUM(J15:J21)</f>
        <v>7308.7999999999993</v>
      </c>
      <c r="K24" s="27">
        <f>SUM(K15:K21)</f>
        <v>40535.800000000003</v>
      </c>
      <c r="L24" s="27">
        <f>SUM(L15:L21)</f>
        <v>2500</v>
      </c>
      <c r="M24" s="28">
        <f>SUM(J24:L24)</f>
        <v>50344.600000000006</v>
      </c>
      <c r="N24" s="29">
        <f>SUM(N15:N21)</f>
        <v>280</v>
      </c>
      <c r="O24" s="29">
        <f>SUM(O15:O21)</f>
        <v>50624.600000000006</v>
      </c>
      <c r="P24" s="26">
        <f>SUM(P15:P21)</f>
        <v>2956.3999999999996</v>
      </c>
      <c r="Q24" s="27">
        <f>SUM(Q15:Q21)</f>
        <v>20428.7</v>
      </c>
      <c r="R24" s="27">
        <f>SUM(R15:R21)</f>
        <v>1853.6</v>
      </c>
      <c r="S24" s="28">
        <f>SUM(P24:R24)</f>
        <v>25238.699999999997</v>
      </c>
      <c r="T24" s="29">
        <f>SUM(T15:T21)</f>
        <v>211.9</v>
      </c>
      <c r="U24" s="29">
        <f>SUM(U15:U21)</f>
        <v>25450.6</v>
      </c>
      <c r="V24" s="26">
        <f>SUM(V15:V21)</f>
        <v>6361.1</v>
      </c>
      <c r="W24" s="27">
        <f>SUM(W15:W21)</f>
        <v>45589.3</v>
      </c>
      <c r="X24" s="27">
        <f>SUM(X15:X21)</f>
        <v>2700</v>
      </c>
      <c r="Y24" s="28">
        <f>SUM(V24:X24)</f>
        <v>54650.400000000001</v>
      </c>
      <c r="Z24" s="29">
        <f>SUM(Z15:Z21)</f>
        <v>350</v>
      </c>
      <c r="AA24" s="29">
        <f>SUM(AA15:AA21)</f>
        <v>55000.4</v>
      </c>
      <c r="AB24" s="152">
        <f t="shared" si="8"/>
        <v>1.0864362385085511</v>
      </c>
      <c r="AC24" s="4"/>
      <c r="AD24" s="4"/>
    </row>
    <row r="25" spans="1:30" ht="15.75" customHeight="1" thickBot="1" x14ac:dyDescent="0.3">
      <c r="A25" s="5"/>
      <c r="B25" s="30"/>
      <c r="C25" s="31"/>
      <c r="D25" s="194" t="s">
        <v>68</v>
      </c>
      <c r="E25" s="195"/>
      <c r="F25" s="195"/>
      <c r="G25" s="196"/>
      <c r="H25" s="196"/>
      <c r="I25" s="197"/>
      <c r="J25" s="194" t="s">
        <v>68</v>
      </c>
      <c r="K25" s="195"/>
      <c r="L25" s="195"/>
      <c r="M25" s="196"/>
      <c r="N25" s="196"/>
      <c r="O25" s="197"/>
      <c r="P25" s="194" t="s">
        <v>68</v>
      </c>
      <c r="Q25" s="195"/>
      <c r="R25" s="195"/>
      <c r="S25" s="196"/>
      <c r="T25" s="196"/>
      <c r="U25" s="197"/>
      <c r="V25" s="194" t="s">
        <v>68</v>
      </c>
      <c r="W25" s="195"/>
      <c r="X25" s="195"/>
      <c r="Y25" s="196"/>
      <c r="Z25" s="196"/>
      <c r="AA25" s="197"/>
      <c r="AB25" s="167" t="s">
        <v>105</v>
      </c>
      <c r="AC25" s="4"/>
      <c r="AD25" s="4"/>
    </row>
    <row r="26" spans="1:30" ht="15.75" thickBot="1" x14ac:dyDescent="0.3">
      <c r="A26" s="5"/>
      <c r="B26" s="216" t="s">
        <v>37</v>
      </c>
      <c r="C26" s="211" t="s">
        <v>38</v>
      </c>
      <c r="D26" s="170" t="s">
        <v>69</v>
      </c>
      <c r="E26" s="171"/>
      <c r="F26" s="171"/>
      <c r="G26" s="187" t="s">
        <v>64</v>
      </c>
      <c r="H26" s="189" t="s">
        <v>67</v>
      </c>
      <c r="I26" s="172" t="s">
        <v>68</v>
      </c>
      <c r="J26" s="170" t="s">
        <v>69</v>
      </c>
      <c r="K26" s="171"/>
      <c r="L26" s="171"/>
      <c r="M26" s="187" t="s">
        <v>64</v>
      </c>
      <c r="N26" s="189" t="s">
        <v>67</v>
      </c>
      <c r="O26" s="172" t="s">
        <v>68</v>
      </c>
      <c r="P26" s="170" t="s">
        <v>69</v>
      </c>
      <c r="Q26" s="171"/>
      <c r="R26" s="171"/>
      <c r="S26" s="187" t="s">
        <v>64</v>
      </c>
      <c r="T26" s="189" t="s">
        <v>67</v>
      </c>
      <c r="U26" s="172" t="s">
        <v>68</v>
      </c>
      <c r="V26" s="170" t="s">
        <v>69</v>
      </c>
      <c r="W26" s="171"/>
      <c r="X26" s="171"/>
      <c r="Y26" s="187" t="s">
        <v>64</v>
      </c>
      <c r="Z26" s="189" t="s">
        <v>67</v>
      </c>
      <c r="AA26" s="172" t="s">
        <v>68</v>
      </c>
      <c r="AB26" s="168"/>
      <c r="AC26" s="4"/>
      <c r="AD26" s="4"/>
    </row>
    <row r="27" spans="1:30" ht="15.75" thickBot="1" x14ac:dyDescent="0.3">
      <c r="A27" s="5"/>
      <c r="B27" s="217"/>
      <c r="C27" s="212"/>
      <c r="D27" s="32" t="s">
        <v>54</v>
      </c>
      <c r="E27" s="33" t="s">
        <v>55</v>
      </c>
      <c r="F27" s="34" t="s">
        <v>56</v>
      </c>
      <c r="G27" s="188"/>
      <c r="H27" s="190"/>
      <c r="I27" s="173"/>
      <c r="J27" s="32" t="s">
        <v>54</v>
      </c>
      <c r="K27" s="33" t="s">
        <v>55</v>
      </c>
      <c r="L27" s="34" t="s">
        <v>56</v>
      </c>
      <c r="M27" s="188"/>
      <c r="N27" s="190"/>
      <c r="O27" s="173"/>
      <c r="P27" s="32" t="s">
        <v>54</v>
      </c>
      <c r="Q27" s="33" t="s">
        <v>55</v>
      </c>
      <c r="R27" s="34" t="s">
        <v>56</v>
      </c>
      <c r="S27" s="188"/>
      <c r="T27" s="190"/>
      <c r="U27" s="173"/>
      <c r="V27" s="32" t="s">
        <v>54</v>
      </c>
      <c r="W27" s="33" t="s">
        <v>55</v>
      </c>
      <c r="X27" s="34" t="s">
        <v>56</v>
      </c>
      <c r="Y27" s="188"/>
      <c r="Z27" s="190"/>
      <c r="AA27" s="173"/>
      <c r="AB27" s="169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190.4</v>
      </c>
      <c r="E28" s="72"/>
      <c r="F28" s="72"/>
      <c r="G28" s="73">
        <f>SUM(D28:F28)</f>
        <v>190.4</v>
      </c>
      <c r="H28" s="73"/>
      <c r="I28" s="37">
        <f>G28+H28</f>
        <v>190.4</v>
      </c>
      <c r="J28" s="80">
        <v>360</v>
      </c>
      <c r="K28" s="72"/>
      <c r="L28" s="72"/>
      <c r="M28" s="73">
        <f>SUM(J28:L28)</f>
        <v>360</v>
      </c>
      <c r="N28" s="73"/>
      <c r="O28" s="37">
        <f>M28+N28</f>
        <v>360</v>
      </c>
      <c r="P28" s="80">
        <v>74.900000000000006</v>
      </c>
      <c r="Q28" s="72"/>
      <c r="R28" s="72"/>
      <c r="S28" s="73">
        <f>SUM(P28:R28)</f>
        <v>74.900000000000006</v>
      </c>
      <c r="T28" s="73"/>
      <c r="U28" s="37">
        <f>S28+T28</f>
        <v>74.900000000000006</v>
      </c>
      <c r="V28" s="80">
        <v>370</v>
      </c>
      <c r="W28" s="72"/>
      <c r="X28" s="72"/>
      <c r="Y28" s="73">
        <f>SUM(V28:X28)</f>
        <v>370</v>
      </c>
      <c r="Z28" s="73"/>
      <c r="AA28" s="37">
        <f>Y28+Z28</f>
        <v>370</v>
      </c>
      <c r="AB28" s="148">
        <f t="shared" ref="AB28:AB41" si="12">(AA28/O28)</f>
        <v>1.0277777777777777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649.9</v>
      </c>
      <c r="E29" s="74"/>
      <c r="F29" s="74">
        <v>2107.1999999999998</v>
      </c>
      <c r="G29" s="75">
        <f t="shared" ref="G29:G38" si="13">SUM(D29:F29)</f>
        <v>2757.1</v>
      </c>
      <c r="H29" s="76">
        <v>9.9</v>
      </c>
      <c r="I29" s="14">
        <f t="shared" ref="I29:I38" si="14">G29+H29</f>
        <v>2767</v>
      </c>
      <c r="J29" s="81">
        <v>320</v>
      </c>
      <c r="K29" s="74"/>
      <c r="L29" s="74">
        <v>2200</v>
      </c>
      <c r="M29" s="75">
        <f t="shared" ref="M29:M38" si="15">SUM(J29:L29)</f>
        <v>2520</v>
      </c>
      <c r="N29" s="76">
        <v>22</v>
      </c>
      <c r="O29" s="14">
        <f t="shared" ref="O29:O38" si="16">M29+N29</f>
        <v>2542</v>
      </c>
      <c r="P29" s="81">
        <v>523.20000000000005</v>
      </c>
      <c r="Q29" s="74"/>
      <c r="R29" s="74">
        <v>1361.6</v>
      </c>
      <c r="S29" s="75">
        <f t="shared" ref="S29:S37" si="17">SUM(P29:R29)</f>
        <v>1884.8</v>
      </c>
      <c r="T29" s="76"/>
      <c r="U29" s="14">
        <f t="shared" ref="U29:U38" si="18">S29+T29</f>
        <v>1884.8</v>
      </c>
      <c r="V29" s="81">
        <v>340</v>
      </c>
      <c r="W29" s="74"/>
      <c r="X29" s="74">
        <v>2400</v>
      </c>
      <c r="Y29" s="75">
        <f t="shared" ref="Y29:Y38" si="19">SUM(V29:X29)</f>
        <v>2740</v>
      </c>
      <c r="Z29" s="76">
        <v>40</v>
      </c>
      <c r="AA29" s="14">
        <f t="shared" ref="AA29:AA38" si="20">Y29+Z29</f>
        <v>2780</v>
      </c>
      <c r="AB29" s="148">
        <f t="shared" si="12"/>
        <v>1.093627065302911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1838.1</v>
      </c>
      <c r="E30" s="77"/>
      <c r="F30" s="77" t="s">
        <v>88</v>
      </c>
      <c r="G30" s="75">
        <f t="shared" si="13"/>
        <v>1838.1</v>
      </c>
      <c r="H30" s="75">
        <v>148</v>
      </c>
      <c r="I30" s="14">
        <f t="shared" si="14"/>
        <v>1986.1</v>
      </c>
      <c r="J30" s="82">
        <v>3827.9</v>
      </c>
      <c r="K30" s="77"/>
      <c r="L30" s="77"/>
      <c r="M30" s="75">
        <f t="shared" si="15"/>
        <v>3827.9</v>
      </c>
      <c r="N30" s="75">
        <v>258</v>
      </c>
      <c r="O30" s="14">
        <f t="shared" si="16"/>
        <v>4085.9</v>
      </c>
      <c r="P30" s="82">
        <v>1445.1</v>
      </c>
      <c r="Q30" s="77"/>
      <c r="R30" s="77"/>
      <c r="S30" s="75">
        <f t="shared" si="17"/>
        <v>1445.1</v>
      </c>
      <c r="T30" s="75"/>
      <c r="U30" s="14">
        <f t="shared" si="18"/>
        <v>1445.1</v>
      </c>
      <c r="V30" s="82">
        <v>3000</v>
      </c>
      <c r="W30" s="77"/>
      <c r="X30" s="77"/>
      <c r="Y30" s="75">
        <f t="shared" si="19"/>
        <v>3000</v>
      </c>
      <c r="Z30" s="75">
        <v>310</v>
      </c>
      <c r="AA30" s="14">
        <f t="shared" si="20"/>
        <v>3310</v>
      </c>
      <c r="AB30" s="148">
        <f t="shared" si="12"/>
        <v>0.81010303727452948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652.6</v>
      </c>
      <c r="E31" s="77"/>
      <c r="F31" s="77">
        <v>151.1</v>
      </c>
      <c r="G31" s="75">
        <f t="shared" si="13"/>
        <v>803.7</v>
      </c>
      <c r="H31" s="75"/>
      <c r="I31" s="14">
        <f t="shared" si="14"/>
        <v>803.7</v>
      </c>
      <c r="J31" s="82">
        <v>730</v>
      </c>
      <c r="K31" s="77"/>
      <c r="L31" s="77">
        <v>200</v>
      </c>
      <c r="M31" s="75">
        <f t="shared" si="15"/>
        <v>930</v>
      </c>
      <c r="N31" s="75"/>
      <c r="O31" s="14">
        <f t="shared" si="16"/>
        <v>930</v>
      </c>
      <c r="P31" s="82">
        <v>456.1</v>
      </c>
      <c r="Q31" s="77"/>
      <c r="R31" s="77">
        <v>77.099999999999994</v>
      </c>
      <c r="S31" s="75">
        <f t="shared" si="17"/>
        <v>533.20000000000005</v>
      </c>
      <c r="T31" s="75"/>
      <c r="U31" s="14">
        <f t="shared" si="18"/>
        <v>533.20000000000005</v>
      </c>
      <c r="V31" s="82">
        <v>740</v>
      </c>
      <c r="W31" s="77"/>
      <c r="X31" s="77">
        <v>100</v>
      </c>
      <c r="Y31" s="75">
        <f t="shared" si="19"/>
        <v>840</v>
      </c>
      <c r="Z31" s="75"/>
      <c r="AA31" s="14">
        <f t="shared" si="20"/>
        <v>840</v>
      </c>
      <c r="AB31" s="148">
        <f t="shared" si="12"/>
        <v>0.90322580645161288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164">
        <v>191.6</v>
      </c>
      <c r="E32" s="77">
        <v>28417.200000000001</v>
      </c>
      <c r="F32" s="165" t="s">
        <v>88</v>
      </c>
      <c r="G32" s="75">
        <f t="shared" si="13"/>
        <v>28608.799999999999</v>
      </c>
      <c r="H32" s="75">
        <v>5.5</v>
      </c>
      <c r="I32" s="14">
        <f t="shared" si="14"/>
        <v>28614.3</v>
      </c>
      <c r="J32" s="83">
        <v>222.5</v>
      </c>
      <c r="K32" s="77">
        <v>29284.6</v>
      </c>
      <c r="L32" s="77"/>
      <c r="M32" s="75">
        <f t="shared" si="15"/>
        <v>29507.1</v>
      </c>
      <c r="N32" s="75"/>
      <c r="O32" s="14">
        <f t="shared" si="16"/>
        <v>29507.1</v>
      </c>
      <c r="P32" s="83">
        <v>107.7</v>
      </c>
      <c r="Q32" s="77">
        <v>14364.4</v>
      </c>
      <c r="R32" s="77"/>
      <c r="S32" s="75">
        <f t="shared" si="17"/>
        <v>14472.1</v>
      </c>
      <c r="T32" s="75"/>
      <c r="U32" s="14">
        <f t="shared" si="18"/>
        <v>14472.1</v>
      </c>
      <c r="V32" s="83">
        <v>241.6</v>
      </c>
      <c r="W32" s="77">
        <v>32835</v>
      </c>
      <c r="X32" s="77"/>
      <c r="Y32" s="75">
        <f t="shared" si="19"/>
        <v>33076.6</v>
      </c>
      <c r="Z32" s="75"/>
      <c r="AA32" s="14">
        <f t="shared" si="20"/>
        <v>33076.6</v>
      </c>
      <c r="AB32" s="148">
        <f t="shared" si="12"/>
        <v>1.120970884973447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164">
        <v>191.6</v>
      </c>
      <c r="E33" s="77">
        <v>28280.7</v>
      </c>
      <c r="F33" s="77"/>
      <c r="G33" s="75">
        <f t="shared" si="13"/>
        <v>28472.3</v>
      </c>
      <c r="H33" s="75"/>
      <c r="I33" s="14">
        <f t="shared" si="14"/>
        <v>28472.3</v>
      </c>
      <c r="J33" s="83"/>
      <c r="K33" s="77">
        <v>29184.6</v>
      </c>
      <c r="L33" s="77"/>
      <c r="M33" s="75">
        <f t="shared" si="15"/>
        <v>29184.6</v>
      </c>
      <c r="N33" s="75"/>
      <c r="O33" s="14">
        <f t="shared" si="16"/>
        <v>29184.6</v>
      </c>
      <c r="P33" s="83">
        <v>79.3</v>
      </c>
      <c r="Q33" s="77">
        <v>14183.5</v>
      </c>
      <c r="R33" s="77"/>
      <c r="S33" s="75">
        <f t="shared" si="17"/>
        <v>14262.8</v>
      </c>
      <c r="T33" s="75"/>
      <c r="U33" s="14">
        <f t="shared" si="18"/>
        <v>14262.8</v>
      </c>
      <c r="V33" s="83">
        <v>175.6</v>
      </c>
      <c r="W33" s="77">
        <v>32735</v>
      </c>
      <c r="X33" s="77"/>
      <c r="Y33" s="75">
        <f t="shared" si="19"/>
        <v>32910.6</v>
      </c>
      <c r="Z33" s="75"/>
      <c r="AA33" s="14">
        <f t="shared" si="20"/>
        <v>32910.6</v>
      </c>
      <c r="AB33" s="148">
        <f t="shared" si="12"/>
        <v>1.1276700725725211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164" t="s">
        <v>88</v>
      </c>
      <c r="E34" s="77">
        <v>136.5</v>
      </c>
      <c r="F34" s="77"/>
      <c r="G34" s="75">
        <f t="shared" si="13"/>
        <v>136.5</v>
      </c>
      <c r="H34" s="75"/>
      <c r="I34" s="14">
        <f t="shared" si="14"/>
        <v>136.5</v>
      </c>
      <c r="J34" s="83" t="s">
        <v>88</v>
      </c>
      <c r="K34" s="77">
        <v>100</v>
      </c>
      <c r="L34" s="77"/>
      <c r="M34" s="75">
        <f t="shared" si="15"/>
        <v>100</v>
      </c>
      <c r="N34" s="75"/>
      <c r="O34" s="14">
        <f t="shared" si="16"/>
        <v>100</v>
      </c>
      <c r="P34" s="83" t="s">
        <v>88</v>
      </c>
      <c r="Q34" s="77">
        <v>180.9</v>
      </c>
      <c r="R34" s="77"/>
      <c r="S34" s="75">
        <f t="shared" si="17"/>
        <v>180.9</v>
      </c>
      <c r="T34" s="75"/>
      <c r="U34" s="14">
        <f t="shared" si="18"/>
        <v>180.9</v>
      </c>
      <c r="V34" s="83" t="s">
        <v>88</v>
      </c>
      <c r="W34" s="77">
        <v>100</v>
      </c>
      <c r="X34" s="77"/>
      <c r="Y34" s="75">
        <f t="shared" si="19"/>
        <v>100</v>
      </c>
      <c r="Z34" s="75"/>
      <c r="AA34" s="14">
        <f t="shared" si="20"/>
        <v>100</v>
      </c>
      <c r="AB34" s="148">
        <f t="shared" si="12"/>
        <v>1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164">
        <v>68.3</v>
      </c>
      <c r="E35" s="77">
        <v>9360.2999999999993</v>
      </c>
      <c r="F35" s="77">
        <v>107.5</v>
      </c>
      <c r="G35" s="75">
        <f t="shared" si="13"/>
        <v>9536.0999999999985</v>
      </c>
      <c r="H35" s="75"/>
      <c r="I35" s="14">
        <f t="shared" si="14"/>
        <v>9536.0999999999985</v>
      </c>
      <c r="J35" s="83"/>
      <c r="K35" s="77">
        <v>9898.2000000000007</v>
      </c>
      <c r="L35" s="77"/>
      <c r="M35" s="75">
        <f t="shared" si="15"/>
        <v>9898.2000000000007</v>
      </c>
      <c r="N35" s="75"/>
      <c r="O35" s="14">
        <f t="shared" si="16"/>
        <v>9898.2000000000007</v>
      </c>
      <c r="P35" s="83">
        <v>28.4</v>
      </c>
      <c r="Q35" s="77">
        <v>5139.8</v>
      </c>
      <c r="R35" s="77"/>
      <c r="S35" s="75">
        <f t="shared" si="17"/>
        <v>5168.2</v>
      </c>
      <c r="T35" s="75"/>
      <c r="U35" s="14">
        <f t="shared" si="18"/>
        <v>5168.2</v>
      </c>
      <c r="V35" s="83">
        <v>66</v>
      </c>
      <c r="W35" s="77">
        <v>11754.3</v>
      </c>
      <c r="X35" s="77"/>
      <c r="Y35" s="75">
        <f t="shared" si="19"/>
        <v>11820.3</v>
      </c>
      <c r="Z35" s="75"/>
      <c r="AA35" s="14">
        <f t="shared" si="20"/>
        <v>11820.3</v>
      </c>
      <c r="AB35" s="148">
        <f t="shared" si="12"/>
        <v>1.1941868218463962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/>
      <c r="G36" s="75">
        <f t="shared" si="13"/>
        <v>0</v>
      </c>
      <c r="H36" s="75"/>
      <c r="I36" s="14">
        <f t="shared" si="14"/>
        <v>0</v>
      </c>
      <c r="J36" s="82"/>
      <c r="K36" s="77"/>
      <c r="L36" s="77"/>
      <c r="M36" s="75">
        <f t="shared" si="15"/>
        <v>0</v>
      </c>
      <c r="N36" s="75"/>
      <c r="O36" s="14">
        <f t="shared" si="16"/>
        <v>0</v>
      </c>
      <c r="P36" s="82"/>
      <c r="Q36" s="77"/>
      <c r="R36" s="77"/>
      <c r="S36" s="75">
        <f t="shared" si="17"/>
        <v>0</v>
      </c>
      <c r="T36" s="75"/>
      <c r="U36" s="14">
        <f t="shared" si="18"/>
        <v>0</v>
      </c>
      <c r="V36" s="82"/>
      <c r="W36" s="77"/>
      <c r="X36" s="77"/>
      <c r="Y36" s="75">
        <f t="shared" si="19"/>
        <v>0</v>
      </c>
      <c r="Z36" s="75"/>
      <c r="AA36" s="14">
        <f t="shared" si="20"/>
        <v>0</v>
      </c>
      <c r="AB36" s="148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1412.8</v>
      </c>
      <c r="E37" s="77"/>
      <c r="F37" s="77"/>
      <c r="G37" s="75">
        <f t="shared" si="13"/>
        <v>1412.8</v>
      </c>
      <c r="H37" s="75"/>
      <c r="I37" s="14">
        <f t="shared" si="14"/>
        <v>1412.8</v>
      </c>
      <c r="J37" s="82">
        <v>1396.6</v>
      </c>
      <c r="K37" s="77"/>
      <c r="L37" s="77"/>
      <c r="M37" s="75">
        <f t="shared" si="15"/>
        <v>1396.6</v>
      </c>
      <c r="N37" s="75"/>
      <c r="O37" s="14">
        <f t="shared" si="16"/>
        <v>1396.6</v>
      </c>
      <c r="P37" s="82">
        <v>698.3</v>
      </c>
      <c r="Q37" s="77"/>
      <c r="R37" s="77"/>
      <c r="S37" s="75">
        <f t="shared" si="17"/>
        <v>698.3</v>
      </c>
      <c r="T37" s="75"/>
      <c r="U37" s="14">
        <f t="shared" si="18"/>
        <v>698.3</v>
      </c>
      <c r="V37" s="82">
        <v>1389.8</v>
      </c>
      <c r="W37" s="77"/>
      <c r="X37" s="77"/>
      <c r="Y37" s="75">
        <f t="shared" si="19"/>
        <v>1389.8</v>
      </c>
      <c r="Z37" s="75"/>
      <c r="AA37" s="14">
        <f t="shared" si="20"/>
        <v>1389.8</v>
      </c>
      <c r="AB37" s="148">
        <f t="shared" si="12"/>
        <v>0.99513103250751833</v>
      </c>
      <c r="AC37" s="4"/>
      <c r="AD37" s="4"/>
    </row>
    <row r="38" spans="1:30" ht="15.75" thickBot="1" x14ac:dyDescent="0.3">
      <c r="A38" s="5"/>
      <c r="B38" s="20" t="s">
        <v>35</v>
      </c>
      <c r="C38" s="103" t="s">
        <v>29</v>
      </c>
      <c r="D38" s="78">
        <v>256.7</v>
      </c>
      <c r="E38" s="161">
        <v>1192.4000000000001</v>
      </c>
      <c r="F38" s="78">
        <v>338.8</v>
      </c>
      <c r="G38" s="75">
        <f t="shared" si="13"/>
        <v>1787.9</v>
      </c>
      <c r="H38" s="79"/>
      <c r="I38" s="23">
        <f t="shared" si="14"/>
        <v>1787.9</v>
      </c>
      <c r="J38" s="84">
        <v>451.8</v>
      </c>
      <c r="K38" s="78">
        <v>1353</v>
      </c>
      <c r="L38" s="78">
        <v>100</v>
      </c>
      <c r="M38" s="79">
        <f t="shared" si="15"/>
        <v>1904.8</v>
      </c>
      <c r="N38" s="79"/>
      <c r="O38" s="23">
        <f t="shared" si="16"/>
        <v>1904.8</v>
      </c>
      <c r="P38" s="84">
        <v>85.2</v>
      </c>
      <c r="Q38" s="78">
        <v>816.8</v>
      </c>
      <c r="R38" s="78"/>
      <c r="S38" s="79">
        <v>873.6</v>
      </c>
      <c r="T38" s="79"/>
      <c r="U38" s="23">
        <f t="shared" si="18"/>
        <v>873.6</v>
      </c>
      <c r="V38" s="84">
        <v>213.7</v>
      </c>
      <c r="W38" s="78">
        <v>1000</v>
      </c>
      <c r="X38" s="78">
        <v>200</v>
      </c>
      <c r="Y38" s="79">
        <f t="shared" si="19"/>
        <v>1413.7</v>
      </c>
      <c r="Z38" s="79"/>
      <c r="AA38" s="23">
        <f t="shared" si="20"/>
        <v>1413.7</v>
      </c>
      <c r="AB38" s="151">
        <f t="shared" si="12"/>
        <v>0.74217765644687106</v>
      </c>
      <c r="AC38" s="4"/>
      <c r="AD38" s="4"/>
    </row>
    <row r="39" spans="1:30" ht="15.75" thickBot="1" x14ac:dyDescent="0.3">
      <c r="A39" s="5"/>
      <c r="B39" s="24" t="s">
        <v>48</v>
      </c>
      <c r="C39" s="104" t="s">
        <v>31</v>
      </c>
      <c r="D39" s="42">
        <f>SUM(D35:D38)+SUM(D28:D32)</f>
        <v>5260.4</v>
      </c>
      <c r="E39" s="42">
        <f>SUM(E35:E38)+SUM(E28:E32)</f>
        <v>38969.9</v>
      </c>
      <c r="F39" s="42">
        <f>SUM(F35:F38)+SUM(F28:F32)</f>
        <v>2704.6</v>
      </c>
      <c r="G39" s="147">
        <f>SUM(D39:F39)</f>
        <v>46934.9</v>
      </c>
      <c r="H39" s="43">
        <f>SUM(H28:H32)+SUM(H35:H38)</f>
        <v>163.4</v>
      </c>
      <c r="I39" s="44">
        <f>SUM(I35:I38)+SUM(I28:I32)</f>
        <v>47098.299999999996</v>
      </c>
      <c r="J39" s="42">
        <f>SUM(J35:J38)+SUM(J28:J32)</f>
        <v>7308.7999999999993</v>
      </c>
      <c r="K39" s="42">
        <f>SUM(K35:K38)+SUM(K28:K32)</f>
        <v>40535.800000000003</v>
      </c>
      <c r="L39" s="42">
        <f>SUM(L35:L38)+SUM(L28:L32)</f>
        <v>2500</v>
      </c>
      <c r="M39" s="147">
        <f>SUM(J39:L39)</f>
        <v>50344.600000000006</v>
      </c>
      <c r="N39" s="43">
        <f>SUM(N28:N32)+SUM(N35:N38)</f>
        <v>280</v>
      </c>
      <c r="O39" s="44">
        <f>SUM(O35:O38)+SUM(O28:O32)</f>
        <v>50624.6</v>
      </c>
      <c r="P39" s="42">
        <f>SUM(P35:P38)+SUM(P28:P32)</f>
        <v>3418.8999999999996</v>
      </c>
      <c r="Q39" s="42">
        <f>SUM(Q35:Q38)+SUM(Q28:Q32)</f>
        <v>20321</v>
      </c>
      <c r="R39" s="42">
        <f>SUM(R35:R38)+SUM(R28:R32)</f>
        <v>1438.6999999999998</v>
      </c>
      <c r="S39" s="147">
        <f>SUM(P39:R39)</f>
        <v>25178.600000000002</v>
      </c>
      <c r="T39" s="43">
        <f>SUM(T28:T32)+SUM(T35:T38)</f>
        <v>0</v>
      </c>
      <c r="U39" s="44">
        <f>SUM(U35:U38)+SUM(U28:U32)</f>
        <v>25150.199999999997</v>
      </c>
      <c r="V39" s="42">
        <f>SUM(V35:V38)+SUM(V28:V32)</f>
        <v>6361.1</v>
      </c>
      <c r="W39" s="42">
        <f>SUM(W35:W38)+SUM(W28:W32)</f>
        <v>45589.3</v>
      </c>
      <c r="X39" s="42">
        <f>SUM(X35:X38)+SUM(X28:X32)</f>
        <v>2700</v>
      </c>
      <c r="Y39" s="147">
        <f>SUM(V39:X39)</f>
        <v>54650.400000000001</v>
      </c>
      <c r="Z39" s="43">
        <f>SUM(Z28:Z32)+SUM(Z35:Z38)</f>
        <v>350</v>
      </c>
      <c r="AA39" s="44">
        <f>SUM(AA35:AA38)+SUM(AA28:AA32)</f>
        <v>55000.399999999994</v>
      </c>
      <c r="AB39" s="153">
        <f t="shared" si="12"/>
        <v>1.0864362385085511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-28.100000000000364</v>
      </c>
      <c r="E40" s="110">
        <f t="shared" si="21"/>
        <v>182.09999999999854</v>
      </c>
      <c r="F40" s="110">
        <f t="shared" si="21"/>
        <v>-152.90000000000009</v>
      </c>
      <c r="G40" s="119">
        <f t="shared" si="21"/>
        <v>1.0999999999985448</v>
      </c>
      <c r="H40" s="119">
        <f t="shared" si="21"/>
        <v>49.599999999999994</v>
      </c>
      <c r="I40" s="120">
        <f t="shared" si="21"/>
        <v>50.700000000011642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19">
        <f t="shared" si="21"/>
        <v>0</v>
      </c>
      <c r="N40" s="119">
        <f t="shared" si="21"/>
        <v>0</v>
      </c>
      <c r="O40" s="120">
        <f t="shared" si="21"/>
        <v>0</v>
      </c>
      <c r="P40" s="110">
        <f t="shared" ref="P40:U40" si="22">P24-P39</f>
        <v>-462.5</v>
      </c>
      <c r="Q40" s="110">
        <f t="shared" si="22"/>
        <v>107.70000000000073</v>
      </c>
      <c r="R40" s="110">
        <f t="shared" si="22"/>
        <v>414.90000000000009</v>
      </c>
      <c r="S40" s="119">
        <f t="shared" si="22"/>
        <v>60.099999999994907</v>
      </c>
      <c r="T40" s="119">
        <f t="shared" si="22"/>
        <v>211.9</v>
      </c>
      <c r="U40" s="120">
        <f t="shared" si="22"/>
        <v>300.40000000000146</v>
      </c>
      <c r="V40" s="110">
        <f t="shared" ref="V40:AA40" si="23">V24-V39</f>
        <v>0</v>
      </c>
      <c r="W40" s="110">
        <f t="shared" si="23"/>
        <v>0</v>
      </c>
      <c r="X40" s="110">
        <f t="shared" si="23"/>
        <v>0</v>
      </c>
      <c r="Y40" s="119">
        <f t="shared" si="23"/>
        <v>0</v>
      </c>
      <c r="Z40" s="119">
        <f t="shared" si="23"/>
        <v>0</v>
      </c>
      <c r="AA40" s="120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-3908.6999999999884</v>
      </c>
      <c r="J41" s="113"/>
      <c r="K41" s="114"/>
      <c r="L41" s="114"/>
      <c r="M41" s="115"/>
      <c r="N41" s="118"/>
      <c r="O41" s="117">
        <f>O40-J16</f>
        <v>-4473.7</v>
      </c>
      <c r="P41" s="113"/>
      <c r="Q41" s="114"/>
      <c r="R41" s="114"/>
      <c r="S41" s="115"/>
      <c r="T41" s="118"/>
      <c r="U41" s="117">
        <f>U40-P16</f>
        <v>-1938.2999999999984</v>
      </c>
      <c r="V41" s="113"/>
      <c r="W41" s="114"/>
      <c r="X41" s="114"/>
      <c r="Y41" s="115"/>
      <c r="Z41" s="118"/>
      <c r="AA41" s="117">
        <f>AA40-V16</f>
        <v>-5201.6000000000004</v>
      </c>
      <c r="AB41" s="148">
        <f t="shared" si="12"/>
        <v>1.1627064845653488</v>
      </c>
      <c r="AC41" s="4"/>
      <c r="AD41" s="4"/>
    </row>
    <row r="42" spans="1:30" s="123" customFormat="1" ht="8.25" customHeight="1" thickBot="1" x14ac:dyDescent="0.3">
      <c r="A42" s="88"/>
      <c r="B42" s="89"/>
      <c r="C42" s="48"/>
      <c r="D42" s="90"/>
      <c r="E42" s="49"/>
      <c r="F42" s="49"/>
      <c r="G42" s="88"/>
      <c r="H42" s="49"/>
      <c r="I42" s="49"/>
      <c r="J42" s="90"/>
      <c r="K42" s="49"/>
      <c r="L42" s="49"/>
      <c r="M42" s="88"/>
      <c r="N42" s="49"/>
      <c r="O42" s="49"/>
      <c r="P42" s="49"/>
      <c r="Q42" s="49"/>
      <c r="R42" s="49"/>
      <c r="S42" s="49"/>
      <c r="T42" s="49"/>
      <c r="U42" s="49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08" t="s">
        <v>83</v>
      </c>
      <c r="D43" s="107" t="s">
        <v>41</v>
      </c>
      <c r="E43" s="45" t="s">
        <v>84</v>
      </c>
      <c r="F43" s="46" t="s">
        <v>36</v>
      </c>
      <c r="G43" s="49"/>
      <c r="H43" s="49"/>
      <c r="I43" s="50"/>
      <c r="J43" s="107" t="s">
        <v>41</v>
      </c>
      <c r="K43" s="45" t="s">
        <v>84</v>
      </c>
      <c r="L43" s="46" t="s">
        <v>36</v>
      </c>
      <c r="M43" s="49"/>
      <c r="N43" s="49"/>
      <c r="O43" s="49"/>
      <c r="P43" s="107" t="s">
        <v>41</v>
      </c>
      <c r="Q43" s="45" t="s">
        <v>84</v>
      </c>
      <c r="R43" s="46" t="s">
        <v>36</v>
      </c>
      <c r="S43" s="91"/>
      <c r="T43" s="91"/>
      <c r="U43" s="91"/>
      <c r="V43" s="107" t="s">
        <v>41</v>
      </c>
      <c r="W43" s="45" t="s">
        <v>84</v>
      </c>
      <c r="X43" s="46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09"/>
      <c r="D44" s="95">
        <v>321.89999999999998</v>
      </c>
      <c r="E44" s="105">
        <v>321.89999999999998</v>
      </c>
      <c r="F44" s="106">
        <v>0</v>
      </c>
      <c r="G44" s="49"/>
      <c r="H44" s="49"/>
      <c r="I44" s="50"/>
      <c r="J44" s="95">
        <v>321.89999999999998</v>
      </c>
      <c r="K44" s="105">
        <v>321.89999999999998</v>
      </c>
      <c r="L44" s="106">
        <v>0</v>
      </c>
      <c r="M44" s="94"/>
      <c r="N44" s="94"/>
      <c r="O44" s="94"/>
      <c r="P44" s="95">
        <v>321.89999999999998</v>
      </c>
      <c r="Q44" s="105">
        <v>321.89999999999998</v>
      </c>
      <c r="R44" s="106">
        <v>0</v>
      </c>
      <c r="S44" s="4"/>
      <c r="T44" s="4"/>
      <c r="U44" s="4"/>
      <c r="V44" s="95">
        <v>321.89999999999998</v>
      </c>
      <c r="W44" s="105">
        <v>321.89999999999998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8"/>
      <c r="D45" s="94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08" t="s">
        <v>86</v>
      </c>
      <c r="D46" s="96" t="s">
        <v>87</v>
      </c>
      <c r="E46" s="97" t="s">
        <v>85</v>
      </c>
      <c r="F46" s="49"/>
      <c r="G46" s="49"/>
      <c r="H46" s="49"/>
      <c r="I46" s="50"/>
      <c r="J46" s="96" t="s">
        <v>87</v>
      </c>
      <c r="K46" s="97" t="s">
        <v>85</v>
      </c>
      <c r="L46" s="149"/>
      <c r="M46" s="149"/>
      <c r="N46" s="91"/>
      <c r="O46" s="91"/>
      <c r="P46" s="96" t="s">
        <v>87</v>
      </c>
      <c r="Q46" s="97" t="s">
        <v>85</v>
      </c>
      <c r="R46" s="91"/>
      <c r="S46" s="91"/>
      <c r="T46" s="91"/>
      <c r="U46" s="91"/>
      <c r="V46" s="96" t="s">
        <v>87</v>
      </c>
      <c r="W46" s="97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7"/>
      <c r="C47" s="210"/>
      <c r="D47" s="95">
        <v>0</v>
      </c>
      <c r="E47" s="98">
        <v>0</v>
      </c>
      <c r="F47" s="49"/>
      <c r="G47" s="49"/>
      <c r="H47" s="49"/>
      <c r="I47" s="50"/>
      <c r="J47" s="95">
        <v>0</v>
      </c>
      <c r="K47" s="98">
        <v>0</v>
      </c>
      <c r="L47" s="150"/>
      <c r="M47" s="150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9" t="s">
        <v>82</v>
      </c>
      <c r="D49" s="100" t="s">
        <v>73</v>
      </c>
      <c r="E49" s="100" t="s">
        <v>74</v>
      </c>
      <c r="F49" s="100" t="s">
        <v>92</v>
      </c>
      <c r="G49" s="100" t="s">
        <v>94</v>
      </c>
      <c r="H49" s="49"/>
      <c r="I49" s="4"/>
      <c r="J49" s="100" t="s">
        <v>73</v>
      </c>
      <c r="K49" s="100" t="s">
        <v>74</v>
      </c>
      <c r="L49" s="100" t="s">
        <v>92</v>
      </c>
      <c r="M49" s="100" t="s">
        <v>95</v>
      </c>
      <c r="N49" s="4"/>
      <c r="O49" s="4"/>
      <c r="P49" s="100" t="s">
        <v>73</v>
      </c>
      <c r="Q49" s="100" t="s">
        <v>74</v>
      </c>
      <c r="R49" s="100" t="s">
        <v>92</v>
      </c>
      <c r="S49" s="100" t="s">
        <v>95</v>
      </c>
      <c r="T49" s="4"/>
      <c r="U49" s="4"/>
      <c r="V49" s="100" t="s">
        <v>96</v>
      </c>
      <c r="W49" s="100" t="s">
        <v>74</v>
      </c>
      <c r="X49" s="100" t="s">
        <v>92</v>
      </c>
      <c r="Y49" s="100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5"/>
      <c r="E50" s="85"/>
      <c r="F50" s="85"/>
      <c r="G50" s="52">
        <f>D50+E50-F50</f>
        <v>0</v>
      </c>
      <c r="H50" s="49"/>
      <c r="I50" s="4"/>
      <c r="J50" s="85">
        <v>3698.7</v>
      </c>
      <c r="K50" s="85">
        <v>1577</v>
      </c>
      <c r="L50" s="85">
        <v>2207.9</v>
      </c>
      <c r="M50" s="52">
        <v>3067.8</v>
      </c>
      <c r="N50" s="4"/>
      <c r="O50" s="4"/>
      <c r="P50" s="85">
        <v>3698.7</v>
      </c>
      <c r="Q50" s="85">
        <v>1577</v>
      </c>
      <c r="R50" s="85">
        <v>2207.9</v>
      </c>
      <c r="S50" s="52">
        <v>3067.8</v>
      </c>
      <c r="T50" s="4"/>
      <c r="U50" s="4"/>
      <c r="V50" s="52">
        <v>3067.8</v>
      </c>
      <c r="W50" s="85"/>
      <c r="X50" s="85"/>
      <c r="Y50" s="52">
        <v>3255.9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5">
        <v>1141.3</v>
      </c>
      <c r="E51" s="85">
        <v>208.4</v>
      </c>
      <c r="F51" s="85">
        <v>477.8</v>
      </c>
      <c r="G51" s="52">
        <f t="shared" ref="G51:G54" si="24">D51+E51-F51</f>
        <v>871.90000000000009</v>
      </c>
      <c r="H51" s="49"/>
      <c r="I51" s="4"/>
      <c r="J51" s="85">
        <v>871.9</v>
      </c>
      <c r="K51" s="85">
        <v>387</v>
      </c>
      <c r="L51" s="85">
        <v>387</v>
      </c>
      <c r="M51" s="52">
        <f t="shared" ref="M51:M54" si="25">J51+K51-L51</f>
        <v>871.90000000000009</v>
      </c>
      <c r="N51" s="4"/>
      <c r="O51" s="4"/>
      <c r="P51" s="85">
        <v>871.9</v>
      </c>
      <c r="Q51" s="85">
        <v>387</v>
      </c>
      <c r="R51" s="85">
        <v>387</v>
      </c>
      <c r="S51" s="52">
        <f t="shared" ref="S51:S52" si="26">P51+Q51-R51</f>
        <v>871.90000000000009</v>
      </c>
      <c r="T51" s="4"/>
      <c r="U51" s="4"/>
      <c r="V51" s="52">
        <f t="shared" ref="V51:V52" si="27">S51+T51-U51</f>
        <v>871.90000000000009</v>
      </c>
      <c r="W51" s="85">
        <v>100</v>
      </c>
      <c r="X51" s="85">
        <v>100</v>
      </c>
      <c r="Y51" s="52">
        <f t="shared" ref="Y51:Y54" si="28">V51+W51-X51</f>
        <v>871.90000000000009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5">
        <v>1421</v>
      </c>
      <c r="E52" s="85">
        <v>512.4</v>
      </c>
      <c r="F52" s="85">
        <v>321.89999999999998</v>
      </c>
      <c r="G52" s="52">
        <f t="shared" si="24"/>
        <v>1611.5</v>
      </c>
      <c r="H52" s="49"/>
      <c r="I52" s="4"/>
      <c r="J52" s="85">
        <v>1611.5</v>
      </c>
      <c r="K52" s="85">
        <v>600</v>
      </c>
      <c r="L52" s="85">
        <v>321.89999999999998</v>
      </c>
      <c r="M52" s="52">
        <f t="shared" si="25"/>
        <v>1889.6</v>
      </c>
      <c r="N52" s="4"/>
      <c r="O52" s="4"/>
      <c r="P52" s="85">
        <v>1611.5</v>
      </c>
      <c r="Q52" s="85">
        <v>600</v>
      </c>
      <c r="R52" s="85">
        <v>321.89999999999998</v>
      </c>
      <c r="S52" s="52">
        <f t="shared" si="26"/>
        <v>1889.6</v>
      </c>
      <c r="T52" s="4"/>
      <c r="U52" s="4"/>
      <c r="V52" s="52">
        <f t="shared" si="27"/>
        <v>1889.6</v>
      </c>
      <c r="W52" s="85">
        <v>500</v>
      </c>
      <c r="X52" s="85">
        <v>321.89999999999998</v>
      </c>
      <c r="Y52" s="52">
        <f t="shared" si="28"/>
        <v>2067.6999999999998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5">
        <v>253.5</v>
      </c>
      <c r="E53" s="85">
        <v>49.1</v>
      </c>
      <c r="F53" s="85">
        <v>1.3</v>
      </c>
      <c r="G53" s="52">
        <f t="shared" si="24"/>
        <v>301.3</v>
      </c>
      <c r="H53" s="49"/>
      <c r="I53" s="4"/>
      <c r="J53" s="85">
        <v>301.3</v>
      </c>
      <c r="K53" s="85">
        <v>50</v>
      </c>
      <c r="L53" s="85">
        <v>100</v>
      </c>
      <c r="M53" s="52">
        <v>251.3</v>
      </c>
      <c r="N53" s="4"/>
      <c r="O53" s="4"/>
      <c r="P53" s="85">
        <v>301.3</v>
      </c>
      <c r="Q53" s="85">
        <v>50</v>
      </c>
      <c r="R53" s="85">
        <v>100</v>
      </c>
      <c r="S53" s="52">
        <v>251.3</v>
      </c>
      <c r="T53" s="4"/>
      <c r="U53" s="4"/>
      <c r="V53" s="52">
        <v>251.3</v>
      </c>
      <c r="W53" s="85">
        <v>50</v>
      </c>
      <c r="X53" s="85">
        <v>100</v>
      </c>
      <c r="Y53" s="52">
        <f t="shared" si="28"/>
        <v>201.3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90</v>
      </c>
      <c r="D54" s="85">
        <v>932.3</v>
      </c>
      <c r="E54" s="85">
        <v>576.6</v>
      </c>
      <c r="F54" s="85">
        <v>594.9</v>
      </c>
      <c r="G54" s="52">
        <f t="shared" si="24"/>
        <v>914.00000000000011</v>
      </c>
      <c r="H54" s="49"/>
      <c r="I54" s="4"/>
      <c r="J54" s="85">
        <v>914</v>
      </c>
      <c r="K54" s="85">
        <v>540</v>
      </c>
      <c r="L54" s="85">
        <v>1399</v>
      </c>
      <c r="M54" s="52">
        <f t="shared" si="25"/>
        <v>55</v>
      </c>
      <c r="N54" s="4"/>
      <c r="O54" s="4"/>
      <c r="P54" s="85">
        <v>914</v>
      </c>
      <c r="Q54" s="85">
        <v>540</v>
      </c>
      <c r="R54" s="85">
        <v>1399</v>
      </c>
      <c r="S54" s="52">
        <f t="shared" ref="S54" si="29">P54+Q54-R54</f>
        <v>55</v>
      </c>
      <c r="T54" s="4"/>
      <c r="U54" s="4"/>
      <c r="V54" s="52">
        <f t="shared" ref="V54" si="30">S54+T54-U54</f>
        <v>55</v>
      </c>
      <c r="W54" s="85">
        <v>560</v>
      </c>
      <c r="X54" s="85">
        <v>500</v>
      </c>
      <c r="Y54" s="52">
        <f t="shared" si="28"/>
        <v>115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9" t="s">
        <v>75</v>
      </c>
      <c r="D56" s="100" t="s">
        <v>76</v>
      </c>
      <c r="E56" s="100" t="s">
        <v>97</v>
      </c>
      <c r="F56" s="49"/>
      <c r="G56" s="49"/>
      <c r="H56" s="49"/>
      <c r="I56" s="50"/>
      <c r="J56" s="100" t="s">
        <v>98</v>
      </c>
      <c r="K56" s="49"/>
      <c r="L56" s="49"/>
      <c r="M56" s="49"/>
      <c r="N56" s="49"/>
      <c r="O56" s="50"/>
      <c r="P56" s="100" t="s">
        <v>99</v>
      </c>
      <c r="Q56" s="50"/>
      <c r="R56" s="50"/>
      <c r="S56" s="50"/>
      <c r="T56" s="50"/>
      <c r="U56" s="50"/>
      <c r="V56" s="100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6">
        <v>53.46</v>
      </c>
      <c r="E57" s="86">
        <v>57.7</v>
      </c>
      <c r="F57" s="49"/>
      <c r="G57" s="49"/>
      <c r="H57" s="49"/>
      <c r="I57" s="50"/>
      <c r="J57" s="86">
        <v>61</v>
      </c>
      <c r="K57" s="49"/>
      <c r="L57" s="49"/>
      <c r="M57" s="49"/>
      <c r="N57" s="49" t="s">
        <v>88</v>
      </c>
      <c r="O57" s="50"/>
      <c r="P57" s="86">
        <v>60.46</v>
      </c>
      <c r="Q57" s="50"/>
      <c r="R57" s="50"/>
      <c r="S57" s="50"/>
      <c r="T57" s="50"/>
      <c r="U57" s="50"/>
      <c r="V57" s="86">
        <v>61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93</v>
      </c>
      <c r="C59" s="101"/>
      <c r="D59" s="215"/>
      <c r="E59" s="215"/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204" t="s">
        <v>110</v>
      </c>
      <c r="C61" s="202"/>
      <c r="D61" s="202"/>
      <c r="E61" s="202"/>
      <c r="F61" s="202"/>
      <c r="G61" s="202"/>
      <c r="H61" s="202"/>
      <c r="I61" s="202"/>
      <c r="J61" s="202"/>
      <c r="K61" s="202"/>
      <c r="L61" s="204"/>
      <c r="M61" s="202"/>
      <c r="N61" s="202"/>
      <c r="O61" s="202"/>
      <c r="P61" s="202"/>
      <c r="Q61" s="202"/>
      <c r="R61" s="202"/>
      <c r="S61" s="202"/>
      <c r="T61" s="202"/>
      <c r="U61" s="202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204"/>
      <c r="C62" s="202"/>
      <c r="D62" s="202"/>
      <c r="E62" s="202"/>
      <c r="F62" s="202"/>
      <c r="G62" s="202"/>
      <c r="H62" s="202"/>
      <c r="I62" s="202"/>
      <c r="J62" s="202"/>
      <c r="K62" s="202"/>
      <c r="L62" s="204" t="s">
        <v>88</v>
      </c>
      <c r="M62" s="202"/>
      <c r="N62" s="202"/>
      <c r="O62" s="202"/>
      <c r="P62" s="202"/>
      <c r="Q62" s="202"/>
      <c r="R62" s="202"/>
      <c r="S62" s="202"/>
      <c r="T62" s="202"/>
      <c r="U62" s="202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204"/>
      <c r="C63" s="202"/>
      <c r="D63" s="202"/>
      <c r="E63" s="202"/>
      <c r="F63" s="202"/>
      <c r="G63" s="202"/>
      <c r="H63" s="202"/>
      <c r="I63" s="202"/>
      <c r="J63" s="202"/>
      <c r="K63" s="202"/>
      <c r="L63" s="202"/>
      <c r="M63" s="202"/>
      <c r="N63" s="202"/>
      <c r="O63" s="202"/>
      <c r="P63" s="202"/>
      <c r="Q63" s="202"/>
      <c r="R63" s="202"/>
      <c r="S63" s="202"/>
      <c r="T63" s="202"/>
      <c r="U63" s="202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0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204"/>
      <c r="C82" s="202"/>
      <c r="D82" s="202"/>
      <c r="E82" s="202"/>
      <c r="F82" s="202"/>
      <c r="G82" s="202"/>
      <c r="H82" s="202"/>
      <c r="I82" s="202"/>
      <c r="J82" s="202"/>
      <c r="K82" s="202"/>
      <c r="L82" s="202"/>
      <c r="M82" s="202"/>
      <c r="N82" s="202"/>
      <c r="O82" s="202"/>
      <c r="P82" s="202"/>
      <c r="Q82" s="202"/>
      <c r="R82" s="202"/>
      <c r="S82" s="202"/>
      <c r="T82" s="202"/>
      <c r="U82" s="202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2"/>
      <c r="D83" s="92"/>
      <c r="E83" s="9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8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1">
        <v>44854</v>
      </c>
      <c r="D91" s="53" t="s">
        <v>77</v>
      </c>
      <c r="E91" s="202" t="s">
        <v>108</v>
      </c>
      <c r="F91" s="202"/>
      <c r="G91" s="202"/>
      <c r="H91" s="53"/>
      <c r="I91" s="53" t="s">
        <v>78</v>
      </c>
      <c r="J91" s="203" t="s">
        <v>109</v>
      </c>
      <c r="K91" s="203"/>
      <c r="L91" s="203"/>
      <c r="M91" s="20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7">
    <mergeCell ref="B61:K61"/>
    <mergeCell ref="L61:U61"/>
    <mergeCell ref="B62:K62"/>
    <mergeCell ref="L62:U62"/>
    <mergeCell ref="J10:O10"/>
    <mergeCell ref="J11:M11"/>
    <mergeCell ref="J12:O12"/>
    <mergeCell ref="J13:L13"/>
    <mergeCell ref="M13:M14"/>
    <mergeCell ref="N13:N14"/>
    <mergeCell ref="I13:I14"/>
    <mergeCell ref="D25:I25"/>
    <mergeCell ref="D26:F26"/>
    <mergeCell ref="G26:G27"/>
    <mergeCell ref="B10:B13"/>
    <mergeCell ref="P10:U10"/>
    <mergeCell ref="P11:S11"/>
    <mergeCell ref="P12:U12"/>
    <mergeCell ref="P13:R13"/>
    <mergeCell ref="D59:U59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S13:S14"/>
    <mergeCell ref="T13:T14"/>
    <mergeCell ref="U13:U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2022-10-20T05:30:56Z</cp:lastPrinted>
  <dcterms:created xsi:type="dcterms:W3CDTF">2017-02-23T12:10:09Z</dcterms:created>
  <dcterms:modified xsi:type="dcterms:W3CDTF">2022-11-15T12:44:51Z</dcterms:modified>
</cp:coreProperties>
</file>